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66B3E567-F888-42E3-ABC8-5B18F27CCEED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1-02-52" sheetId="1" r:id="rId1"/>
    <sheet name="FORMULÁŘ 8 - rekap poplatků" sheetId="2" r:id="rId2"/>
  </sheets>
  <definedNames>
    <definedName name="_xlnm._FilterDatabase" localSheetId="0" hidden="1">'PS 51-02-52'!$A$11:$H$437</definedName>
    <definedName name="_xlnm.Print_Area" localSheetId="1">'FORMULÁŘ 8 - rekap poplatků'!$A$1:$K$74</definedName>
    <definedName name="_xlnm.Print_Area" localSheetId="0">'PS 51-02-52'!$A$1:$H$33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3" i="1" l="1"/>
  <c r="H15" i="1" l="1"/>
  <c r="H14" i="1"/>
  <c r="H24" i="1" l="1"/>
  <c r="H23" i="1"/>
  <c r="H22" i="1"/>
  <c r="H21" i="1"/>
  <c r="H20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A17" i="1" s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A18" i="1" l="1"/>
  <c r="K4" i="2"/>
  <c r="C6" i="2"/>
  <c r="C5" i="2"/>
  <c r="C3" i="2"/>
  <c r="A19" i="1" l="1"/>
  <c r="A20" i="1" s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1" i="1" l="1"/>
  <c r="A22" i="1" s="1"/>
  <c r="K74" i="2"/>
  <c r="G13" i="1" s="1"/>
  <c r="H13" i="1" s="1"/>
  <c r="A23" i="1" l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9" i="1"/>
  <c r="H18" i="1"/>
  <c r="H17" i="1"/>
  <c r="H16" i="1"/>
  <c r="D5" i="1"/>
  <c r="A24" i="1" l="1"/>
  <c r="A25" i="1" s="1"/>
  <c r="A26" i="1" s="1"/>
  <c r="A27" i="1" s="1"/>
  <c r="A28" i="1" s="1"/>
  <c r="A29" i="1" s="1"/>
  <c r="A30" i="1" s="1"/>
  <c r="G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23" authorId="0" shapeId="0" xr:uid="{C0AD21E2-CB6E-4B6E-BC3D-7494166A3D25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<sst xmlns="http://schemas.openxmlformats.org/spreadsheetml/2006/main" count="466" uniqueCount="209">
  <si>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</si>
  <si>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</si>
  <si>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</si>
  <si>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</si>
  <si>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</si>
  <si>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</si>
  <si>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</si>
  <si>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</si>
  <si>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</si>
  <si>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</si>
  <si>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</si>
  <si>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</si>
  <si>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</si>
  <si>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</si>
  <si>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</si>
  <si>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</si>
  <si>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</si>
  <si>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</si>
  <si>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</si>
  <si>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</si>
  <si>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</si>
  <si>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</si>
  <si>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</si>
  <si>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</si>
  <si>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</si>
  <si>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</si>
  <si>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</si>
  <si>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</si>
  <si>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</si>
  <si>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</si>
  <si>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</si>
  <si>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</si>
  <si>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</si>
  <si>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</si>
  <si>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</si>
  <si>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</si>
  <si>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</si>
  <si>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</si>
  <si>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</si>
  <si>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</si>
  <si>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</si>
  <si>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</si>
  <si>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</si>
  <si>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</si>
  <si>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</si>
  <si>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</si>
  <si>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</si>
  <si>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</si>
  <si>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</si>
  <si>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</si>
  <si>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</si>
  <si>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</si>
  <si>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</si>
  <si>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</si>
  <si>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</si>
  <si>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</si>
  <si>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</si>
  <si>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</si>
  <si>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</si>
  <si>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</si>
  <si>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</si>
  <si>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</si>
  <si>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</si>
  <si>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</si>
  <si>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</si>
  <si>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</si>
  <si>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</si>
  <si>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</si>
  <si>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</si>
  <si>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</si>
  <si>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</si>
  <si>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</si>
  <si>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</si>
  <si>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</si>
  <si>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</si>
  <si>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</si>
  <si>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</si>
  <si>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</si>
  <si>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</si>
  <si>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</si>
  <si>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</si>
  <si>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</si>
  <si>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</si>
  <si>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</si>
  <si>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</si>
  <si>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</si>
  <si>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</si>
  <si>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</si>
  <si>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</si>
  <si>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</si>
  <si>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</si>
  <si>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</si>
  <si>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</si>
  <si>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</si>
  <si>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</si>
  <si>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</si>
  <si>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</si>
  <si>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</si>
  <si>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</si>
  <si>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</si>
  <si>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</si>
  <si>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</si>
  <si>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</si>
  <si>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</si>
  <si>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</si>
  <si>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</si>
  <si>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</si>
  <si>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</si>
  <si>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</si>
  <si>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</si>
  <si>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</si>
  <si>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</si>
  <si>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</si>
  <si>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</si>
  <si>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</si>
  <si>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</si>
  <si>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</si>
  <si>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</si>
  <si>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</si>
  <si>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</si>
  <si>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</si>
  <si>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</si>
  <si>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</si>
  <si>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</si>
  <si>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</si>
  <si>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</si>
  <si>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</si>
  <si>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</si>
  <si>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</si>
  <si>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</si>
  <si>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</si>
  <si>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</si>
  <si>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</si>
  <si>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</si>
  <si>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</si>
  <si>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</si>
  <si>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</si>
  <si>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</si>
  <si>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</si>
  <si>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</si>
  <si>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</si>
  <si>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</si>
  <si>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</si>
  <si>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</si>
  <si>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</si>
  <si>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</si>
  <si>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</si>
  <si>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</si>
  <si>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</si>
  <si>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</si>
  <si>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</si>
  <si>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</si>
  <si>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</si>
  <si>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</si>
  <si>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</si>
  <si>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</si>
  <si>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</si>
  <si>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</si>
  <si>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</si>
  <si>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</si>
  <si>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</si>
  <si>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</si>
  <si>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</si>
  <si>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Rekonstrukce ŽST Chrastava</t>
  </si>
  <si>
    <t>PS 51-02-52</t>
  </si>
  <si>
    <t>Liberec - Chrastava, přenosový systém</t>
  </si>
  <si>
    <t>75IE61</t>
  </si>
  <si>
    <t>OTSKP_2019</t>
  </si>
  <si>
    <t>SKŘÍŇ KLIMATIZOVANÁ JEDNODUCHÁ DO 25 U</t>
  </si>
  <si>
    <t>KUS</t>
  </si>
  <si>
    <t>75IE6X</t>
  </si>
  <si>
    <t>SKŘÍŇ KLIMATIZOVANÁ JEDNODUCHÁ DO 25 U - MONTÁŽ</t>
  </si>
  <si>
    <t>75IEE1</t>
  </si>
  <si>
    <t>OPTICKÝ ROZVADĚČ 19" PROVEDENÍ DO 12 VLÁKEN</t>
  </si>
  <si>
    <t>75IEEX</t>
  </si>
  <si>
    <t>OPTICKÝ ROZVADĚČ 19" PROVEDENÍ - MONTÁŽ</t>
  </si>
  <si>
    <t>75IEE4</t>
  </si>
  <si>
    <t>OPTICKÝ ROZVADĚČ 19" PROVEDENÍ 48 VLÁKEN</t>
  </si>
  <si>
    <t>75JA53</t>
  </si>
  <si>
    <t>ROZVADĚČ STRUKT. KABELÁŽE, ORGANIZAR-DODÁVKA</t>
  </si>
  <si>
    <t>75JA5X</t>
  </si>
  <si>
    <t>ROZVADĚČ STRUKT. KABELÁŽE, MONTÁŽ ORGANIZARU, PATCHPANELU</t>
  </si>
  <si>
    <t>75J921</t>
  </si>
  <si>
    <t>OPTICKÝ PATCHCORD SINGLEMODE DO 5 M</t>
  </si>
  <si>
    <t>75J92X</t>
  </si>
  <si>
    <t>OPTICKÝ PATCHCORD SINGLEMODE - MONTÁŽ</t>
  </si>
  <si>
    <t>75K222</t>
  </si>
  <si>
    <t>NAPÁJECÍ ZDROJ 24 V DC DO 10 A</t>
  </si>
  <si>
    <t>75K22X</t>
  </si>
  <si>
    <t>NAPÁJECÍ ZDROJ 24 V DC - MONTÁŽ</t>
  </si>
  <si>
    <t>75K311</t>
  </si>
  <si>
    <t>ZÁLOŽNÍ ZDROJ UPS 230 V DO 500 VA - DODÁVKA</t>
  </si>
  <si>
    <t>75K31X</t>
  </si>
  <si>
    <t>ZÁLOŽNÍ ZDROJ UPS 230 V DO 500 VA - MONTÁŽ</t>
  </si>
  <si>
    <t>75M813</t>
  </si>
  <si>
    <t>SWITCH ETHERNET L3 24 PORTŮ, OPTICKÉ ROZHRANÍ</t>
  </si>
  <si>
    <t>75M922</t>
  </si>
  <si>
    <t>DATOVÁ INFRASTRUKTURA LAN, PRŮMYSLOVÝ RINGSWITCH - L2 8X10/100 + 2XUPLINK</t>
  </si>
  <si>
    <t>75M926</t>
  </si>
  <si>
    <t>DATOVÁ INFRASTRUKTURA LAN, PRŮMYSLOVÝ RINGSWITCH - DOPLNĚNÍ 1FE SFP ZODOLNĚNÉ</t>
  </si>
  <si>
    <t>75M92X</t>
  </si>
  <si>
    <t>DATOVÁ INFRASTRUKTURA LAN, PRŮMYSLOVÝ RINGSWITCH - MONTÁŽ</t>
  </si>
  <si>
    <t>STOSMOL, s.r.o.</t>
  </si>
  <si>
    <t>75B711</t>
  </si>
  <si>
    <t>PŘEPĚŤOVÁ OCHRANA PRO PRVEK V KOLEJIŠTI - DODÁVKA</t>
  </si>
  <si>
    <t>75B717</t>
  </si>
  <si>
    <t>PŘEPĚŤOVÁ OCHRANA PRO PRVEK V KOLEJIŠTI - MONTÁŽ</t>
  </si>
  <si>
    <t>KABELÁŽE, KONFIGURACE, OSTATNÍ PRÁCE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</si>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</sst>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  <xf numFmtId="0" fontId="8" fillId="0" borderId="0">
      <alignment vertical="center"/>
    </xf>
  </cellStyleXfs>
  <cellXfs count="197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0" fontId="9" fillId="0" borderId="43" xfId="0" applyFont="1" applyFill="1" applyBorder="1" applyAlignment="1" applyProtection="1">
      <alignment horizontal="center" vertical="center"/>
      <protection locked="0"/>
    </xf>
    <xf numFmtId="0" fontId="9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164" fontId="9" fillId="0" borderId="32" xfId="0" applyNumberFormat="1" applyFont="1" applyFill="1" applyBorder="1" applyAlignment="1" applyProtection="1">
      <alignment horizontal="center" vertical="center"/>
      <protection locked="0"/>
    </xf>
    <xf numFmtId="4" fontId="10" fillId="0" borderId="32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9" fillId="0" borderId="13" xfId="8" applyFont="1" applyBorder="1" applyAlignment="1" applyProtection="1">
      <alignment horizontal="left" vertical="center" wrapText="1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8" applyNumberFormat="1" applyFont="1" applyBorder="1" applyAlignment="1" applyProtection="1">
      <alignment horizontal="right" vertical="center"/>
      <protection locked="0"/>
    </xf>
    <xf numFmtId="4" fontId="10" fillId="0" borderId="44" xfId="1" applyNumberFormat="1" applyFont="1" applyFill="1" applyBorder="1" applyAlignment="1" applyProtection="1">
      <alignment horizontal="right" vertical="center"/>
      <protection hidden="1"/>
    </xf>
    <xf numFmtId="4" fontId="10" fillId="0" borderId="19" xfId="1" applyNumberFormat="1" applyFont="1" applyFill="1" applyBorder="1" applyAlignment="1" applyProtection="1">
      <alignment horizontal="right" vertical="center"/>
      <protection hidden="1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49" fontId="7" fillId="0" borderId="48" xfId="0" applyNumberFormat="1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9" fillId="0" borderId="49" xfId="1" applyFont="1" applyBorder="1" applyAlignment="1" applyProtection="1">
      <alignment horizontal="left" vertical="center" wrapText="1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164" fontId="7" fillId="0" borderId="49" xfId="0" applyNumberFormat="1" applyFont="1" applyBorder="1" applyAlignment="1" applyProtection="1">
      <alignment horizontal="center" vertical="center"/>
      <protection locked="0"/>
    </xf>
    <xf numFmtId="4" fontId="10" fillId="0" borderId="49" xfId="1" applyNumberFormat="1" applyFont="1" applyBorder="1" applyAlignment="1" applyProtection="1">
      <alignment horizontal="right" vertical="center"/>
      <protection locked="0"/>
    </xf>
    <xf numFmtId="4" fontId="10" fillId="0" borderId="50" xfId="1" applyNumberFormat="1" applyFont="1" applyBorder="1" applyAlignment="1" applyProtection="1">
      <alignment horizontal="right" vertical="center"/>
      <protection hidden="1"/>
    </xf>
    <xf numFmtId="0" fontId="9" fillId="0" borderId="13" xfId="1" applyFont="1" applyBorder="1" applyAlignment="1" applyProtection="1">
      <alignment horizontal="left" vertical="center" wrapText="1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4" fontId="10" fillId="0" borderId="51" xfId="1" applyNumberFormat="1" applyFont="1" applyBorder="1" applyAlignment="1" applyProtection="1">
      <alignment horizontal="right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4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5" fillId="2" borderId="20" xfId="0" applyNumberFormat="1" applyFont="1" applyFill="1" applyBorder="1" applyAlignment="1" applyProtection="1">
      <alignment horizontal="right" vertical="center"/>
      <protection locked="0"/>
    </xf>
    <xf numFmtId="49" fontId="45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52" xfId="0" applyFont="1" applyFill="1" applyBorder="1" applyAlignment="1" applyProtection="1">
      <alignment horizontal="center" vertical="center"/>
      <protection hidden="1"/>
    </xf>
    <xf numFmtId="0" fontId="1" fillId="0" borderId="53" xfId="0" applyFont="1" applyFill="1" applyBorder="1" applyAlignment="1" applyProtection="1">
      <alignment horizontal="center" vertical="center"/>
      <protection hidden="1"/>
    </xf>
    <xf numFmtId="0" fontId="21" fillId="4" borderId="54" xfId="0" applyFont="1" applyFill="1" applyBorder="1" applyAlignment="1" applyProtection="1">
      <alignment horizontal="center" vertical="center" wrapText="1"/>
      <protection hidden="1"/>
    </xf>
    <xf numFmtId="0" fontId="21" fillId="4" borderId="55" xfId="0" applyFont="1" applyFill="1" applyBorder="1" applyAlignment="1" applyProtection="1">
      <alignment horizontal="center" vertical="center" wrapText="1"/>
      <protection hidden="1"/>
    </xf>
    <xf numFmtId="44" fontId="3" fillId="4" borderId="55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6" xfId="0" applyNumberFormat="1" applyFont="1" applyFill="1" applyBorder="1" applyAlignment="1" applyProtection="1">
      <alignment horizontal="center" vertical="center"/>
      <protection hidden="1"/>
    </xf>
    <xf numFmtId="0" fontId="12" fillId="0" borderId="57" xfId="0" applyFont="1" applyFill="1" applyBorder="1" applyAlignment="1" applyProtection="1">
      <alignment horizontal="left" vertical="top"/>
      <protection hidden="1"/>
    </xf>
    <xf numFmtId="49" fontId="45" fillId="2" borderId="58" xfId="0" applyNumberFormat="1" applyFont="1" applyFill="1" applyBorder="1" applyAlignment="1" applyProtection="1">
      <alignment horizontal="right" vertical="center"/>
      <protection locked="0"/>
    </xf>
    <xf numFmtId="0" fontId="12" fillId="0" borderId="57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9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60" xfId="0" applyNumberFormat="1" applyFont="1" applyFill="1" applyBorder="1" applyAlignment="1" applyProtection="1">
      <alignment horizontal="center" vertical="center"/>
      <protection locked="0"/>
    </xf>
    <xf numFmtId="0" fontId="6" fillId="3" borderId="6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1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2" xfId="0" applyFont="1" applyFill="1" applyBorder="1" applyAlignment="1" applyProtection="1">
      <alignment horizontal="center" vertical="center"/>
      <protection locked="0"/>
    </xf>
    <xf numFmtId="4" fontId="9" fillId="0" borderId="63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" fontId="10" fillId="0" borderId="50" xfId="1" applyNumberFormat="1" applyFont="1" applyFill="1" applyBorder="1" applyAlignment="1" applyProtection="1">
      <alignment horizontal="right" vertical="center"/>
      <protection hidden="1"/>
    </xf>
    <xf numFmtId="4" fontId="10" fillId="0" borderId="51" xfId="1" applyNumberFormat="1" applyFont="1" applyFill="1" applyBorder="1" applyAlignment="1" applyProtection="1">
      <alignment horizontal="right" vertical="center"/>
      <protection hidden="1"/>
    </xf>
    <xf numFmtId="169" fontId="10" fillId="0" borderId="51" xfId="8" applyNumberFormat="1" applyFont="1" applyBorder="1" applyAlignment="1" applyProtection="1">
      <alignment horizontal="right" vertical="center"/>
      <protection locked="0"/>
    </xf>
    <xf numFmtId="0" fontId="9" fillId="0" borderId="64" xfId="0" applyFont="1" applyFill="1" applyBorder="1" applyAlignment="1" applyProtection="1">
      <alignment horizontal="center" vertical="center"/>
      <protection locked="0"/>
    </xf>
    <xf numFmtId="0" fontId="9" fillId="0" borderId="65" xfId="0" applyFont="1" applyFill="1" applyBorder="1" applyAlignment="1" applyProtection="1">
      <alignment horizontal="center" vertical="center"/>
      <protection locked="0"/>
    </xf>
    <xf numFmtId="0" fontId="9" fillId="0" borderId="66" xfId="1" applyFont="1" applyBorder="1" applyAlignment="1" applyProtection="1">
      <alignment horizontal="left" vertical="center" wrapText="1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164" fontId="7" fillId="0" borderId="66" xfId="0" applyNumberFormat="1" applyFont="1" applyBorder="1" applyAlignment="1" applyProtection="1">
      <alignment horizontal="center" vertical="center"/>
      <protection locked="0"/>
    </xf>
    <xf numFmtId="4" fontId="10" fillId="0" borderId="66" xfId="1" applyNumberFormat="1" applyFont="1" applyBorder="1" applyAlignment="1" applyProtection="1">
      <alignment horizontal="right" vertical="center"/>
      <protection locked="0"/>
    </xf>
    <xf numFmtId="4" fontId="10" fillId="0" borderId="47" xfId="1" applyNumberFormat="1" applyFont="1" applyBorder="1" applyAlignment="1" applyProtection="1">
      <alignment horizontal="right" vertical="center"/>
      <protection hidden="1"/>
    </xf>
  </cellXfs>
  <cellStyles count="9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 3 2" xfId="8" xr:uid="{81E5A5C4-7775-42EE-828C-0DDEAA977EA3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2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62" t="s">
        <v>5</v>
      </c>
      <c r="B1" s="163"/>
      <c r="C1" s="163"/>
      <c r="D1" s="163"/>
      <c r="E1" s="164" t="s">
        <v>150</v>
      </c>
      <c r="F1" s="165"/>
      <c r="G1" s="166">
        <f>SUM(H12:H9999)</f>
        <v>0</v>
      </c>
      <c r="H1" s="167"/>
    </row>
    <row r="2" spans="1:8" ht="37.5" customHeight="1" thickBot="1" x14ac:dyDescent="0.3">
      <c r="A2" s="168" t="s">
        <v>6</v>
      </c>
      <c r="B2" s="135" t="s">
        <v>163</v>
      </c>
      <c r="C2" s="135"/>
      <c r="D2" s="135"/>
      <c r="E2" s="144"/>
      <c r="F2" s="145"/>
      <c r="G2" s="146"/>
      <c r="H2" s="169"/>
    </row>
    <row r="3" spans="1:8" ht="30.75" customHeight="1" thickTop="1" x14ac:dyDescent="0.25">
      <c r="A3" s="170" t="s">
        <v>7</v>
      </c>
      <c r="B3" s="132"/>
      <c r="C3" s="136" t="s">
        <v>165</v>
      </c>
      <c r="D3" s="136"/>
      <c r="E3" s="139" t="s">
        <v>164</v>
      </c>
      <c r="F3" s="140"/>
      <c r="G3" s="140"/>
      <c r="H3" s="171"/>
    </row>
    <row r="4" spans="1:8" ht="18" customHeight="1" x14ac:dyDescent="0.25">
      <c r="A4" s="172" t="s">
        <v>8</v>
      </c>
      <c r="B4" s="118"/>
      <c r="C4" s="105" t="s">
        <v>149</v>
      </c>
      <c r="D4" s="4"/>
      <c r="E4" s="137" t="s">
        <v>1</v>
      </c>
      <c r="F4" s="138"/>
      <c r="G4" s="143"/>
      <c r="H4" s="173"/>
    </row>
    <row r="5" spans="1:8" ht="18" customHeight="1" x14ac:dyDescent="0.25">
      <c r="A5" s="172" t="s">
        <v>9</v>
      </c>
      <c r="B5" s="118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27" t="s">
        <v>2</v>
      </c>
      <c r="F5" s="128"/>
      <c r="G5" s="141"/>
      <c r="H5" s="174"/>
    </row>
    <row r="6" spans="1:8" ht="18" customHeight="1" x14ac:dyDescent="0.25">
      <c r="A6" s="175" t="s">
        <v>11</v>
      </c>
      <c r="B6" s="129"/>
      <c r="C6" s="125" t="s">
        <v>202</v>
      </c>
      <c r="D6" s="126"/>
      <c r="E6" s="127" t="s">
        <v>3</v>
      </c>
      <c r="F6" s="128"/>
      <c r="G6" s="142">
        <v>2019</v>
      </c>
      <c r="H6" s="174"/>
    </row>
    <row r="7" spans="1:8" ht="18" customHeight="1" thickBot="1" x14ac:dyDescent="0.3">
      <c r="A7" s="176"/>
      <c r="B7" s="130"/>
      <c r="C7" s="119" t="s">
        <v>162</v>
      </c>
      <c r="D7" s="120"/>
      <c r="E7" s="133" t="s">
        <v>4</v>
      </c>
      <c r="F7" s="134"/>
      <c r="G7" s="131">
        <v>43579</v>
      </c>
      <c r="H7" s="177"/>
    </row>
    <row r="8" spans="1:8" ht="15" customHeight="1" x14ac:dyDescent="0.25">
      <c r="A8" s="178" t="s">
        <v>12</v>
      </c>
      <c r="B8" s="121" t="s">
        <v>13</v>
      </c>
      <c r="C8" s="121" t="s">
        <v>19</v>
      </c>
      <c r="D8" s="123" t="s">
        <v>14</v>
      </c>
      <c r="E8" s="123" t="s">
        <v>0</v>
      </c>
      <c r="F8" s="123" t="s">
        <v>15</v>
      </c>
      <c r="G8" s="116" t="s">
        <v>18</v>
      </c>
      <c r="H8" s="179"/>
    </row>
    <row r="9" spans="1:8" x14ac:dyDescent="0.25">
      <c r="A9" s="180"/>
      <c r="B9" s="122"/>
      <c r="C9" s="122"/>
      <c r="D9" s="124"/>
      <c r="E9" s="124"/>
      <c r="F9" s="124"/>
      <c r="G9" s="117"/>
      <c r="H9" s="181"/>
    </row>
    <row r="10" spans="1:8" x14ac:dyDescent="0.25">
      <c r="A10" s="180"/>
      <c r="B10" s="122"/>
      <c r="C10" s="122"/>
      <c r="D10" s="124"/>
      <c r="E10" s="124"/>
      <c r="F10" s="124"/>
      <c r="G10" s="12" t="s">
        <v>16</v>
      </c>
      <c r="H10" s="182" t="s">
        <v>17</v>
      </c>
    </row>
    <row r="11" spans="1:8" x14ac:dyDescent="0.25">
      <c r="A11" s="183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82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84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85">
        <f t="shared" ref="H13:H15" si="0">ROUND(G13*F13,2)</f>
        <v>0</v>
      </c>
    </row>
    <row r="14" spans="1:8" ht="15.75" thickTop="1" x14ac:dyDescent="0.25">
      <c r="A14" s="186">
        <f>1+MAX($A$13:A13)</f>
        <v>2</v>
      </c>
      <c r="B14" s="106" t="s">
        <v>203</v>
      </c>
      <c r="C14" s="107" t="s">
        <v>167</v>
      </c>
      <c r="D14" s="108" t="s">
        <v>204</v>
      </c>
      <c r="E14" s="109" t="s">
        <v>169</v>
      </c>
      <c r="F14" s="110">
        <v>5</v>
      </c>
      <c r="G14" s="111"/>
      <c r="H14" s="112">
        <f t="shared" si="0"/>
        <v>0</v>
      </c>
    </row>
    <row r="15" spans="1:8" x14ac:dyDescent="0.25">
      <c r="A15" s="186">
        <f>1+MAX($A$13:A14)</f>
        <v>3</v>
      </c>
      <c r="B15" s="98" t="s">
        <v>205</v>
      </c>
      <c r="C15" s="99" t="s">
        <v>167</v>
      </c>
      <c r="D15" s="113" t="s">
        <v>206</v>
      </c>
      <c r="E15" s="99" t="s">
        <v>169</v>
      </c>
      <c r="F15" s="101">
        <v>5</v>
      </c>
      <c r="G15" s="114"/>
      <c r="H15" s="115">
        <f t="shared" si="0"/>
        <v>0</v>
      </c>
    </row>
    <row r="16" spans="1:8" x14ac:dyDescent="0.25">
      <c r="A16" s="186">
        <f>1+MAX($A$13:A15)</f>
        <v>4</v>
      </c>
      <c r="B16" s="88" t="s">
        <v>166</v>
      </c>
      <c r="C16" s="88" t="s">
        <v>167</v>
      </c>
      <c r="D16" s="89" t="s">
        <v>168</v>
      </c>
      <c r="E16" s="90" t="s">
        <v>169</v>
      </c>
      <c r="F16" s="91">
        <v>3</v>
      </c>
      <c r="G16" s="92"/>
      <c r="H16" s="187">
        <f t="shared" ref="H16:H79" si="1">ROUND(G16*F16,2)</f>
        <v>0</v>
      </c>
    </row>
    <row r="17" spans="1:8" x14ac:dyDescent="0.25">
      <c r="A17" s="186">
        <f>1+MAX($A$13:A16)</f>
        <v>5</v>
      </c>
      <c r="B17" s="93" t="s">
        <v>170</v>
      </c>
      <c r="C17" s="93" t="s">
        <v>167</v>
      </c>
      <c r="D17" s="94" t="s">
        <v>171</v>
      </c>
      <c r="E17" s="95" t="s">
        <v>169</v>
      </c>
      <c r="F17" s="96">
        <v>3</v>
      </c>
      <c r="G17" s="97"/>
      <c r="H17" s="188">
        <f t="shared" si="1"/>
        <v>0</v>
      </c>
    </row>
    <row r="18" spans="1:8" x14ac:dyDescent="0.25">
      <c r="A18" s="186">
        <f>1+MAX($A$13:A17)</f>
        <v>6</v>
      </c>
      <c r="B18" s="93" t="s">
        <v>172</v>
      </c>
      <c r="C18" s="93" t="s">
        <v>167</v>
      </c>
      <c r="D18" s="94" t="s">
        <v>173</v>
      </c>
      <c r="E18" s="95" t="s">
        <v>169</v>
      </c>
      <c r="F18" s="96">
        <v>3</v>
      </c>
      <c r="G18" s="97"/>
      <c r="H18" s="188">
        <f t="shared" si="1"/>
        <v>0</v>
      </c>
    </row>
    <row r="19" spans="1:8" x14ac:dyDescent="0.25">
      <c r="A19" s="186">
        <f>1+MAX($A$13:A18)</f>
        <v>7</v>
      </c>
      <c r="B19" s="93" t="s">
        <v>176</v>
      </c>
      <c r="C19" s="93" t="s">
        <v>167</v>
      </c>
      <c r="D19" s="94" t="s">
        <v>177</v>
      </c>
      <c r="E19" s="95" t="s">
        <v>169</v>
      </c>
      <c r="F19" s="96">
        <v>2</v>
      </c>
      <c r="G19" s="97"/>
      <c r="H19" s="188">
        <f t="shared" si="1"/>
        <v>0</v>
      </c>
    </row>
    <row r="20" spans="1:8" x14ac:dyDescent="0.25">
      <c r="A20" s="186">
        <f>1+MAX($A$13:A19)</f>
        <v>8</v>
      </c>
      <c r="B20" s="93" t="s">
        <v>174</v>
      </c>
      <c r="C20" s="93" t="s">
        <v>167</v>
      </c>
      <c r="D20" s="94" t="s">
        <v>175</v>
      </c>
      <c r="E20" s="95" t="s">
        <v>169</v>
      </c>
      <c r="F20" s="96">
        <v>5</v>
      </c>
      <c r="G20" s="97"/>
      <c r="H20" s="188">
        <f t="shared" ref="H20" si="2">ROUND(G20*F20,2)</f>
        <v>0</v>
      </c>
    </row>
    <row r="21" spans="1:8" x14ac:dyDescent="0.25">
      <c r="A21" s="186">
        <f>1+MAX($A$13:A20)</f>
        <v>9</v>
      </c>
      <c r="B21" s="98" t="s">
        <v>178</v>
      </c>
      <c r="C21" s="99" t="s">
        <v>167</v>
      </c>
      <c r="D21" s="100" t="s">
        <v>179</v>
      </c>
      <c r="E21" s="99" t="s">
        <v>169</v>
      </c>
      <c r="F21" s="101">
        <v>5</v>
      </c>
      <c r="G21" s="102"/>
      <c r="H21" s="189">
        <f t="shared" ref="H21:H24" si="3">ROUND((ROUND(F21,3))*(ROUND(G21,2)),2)</f>
        <v>0</v>
      </c>
    </row>
    <row r="22" spans="1:8" x14ac:dyDescent="0.25">
      <c r="A22" s="186">
        <f>1+MAX($A$13:A21)</f>
        <v>10</v>
      </c>
      <c r="B22" s="98" t="s">
        <v>180</v>
      </c>
      <c r="C22" s="99" t="s">
        <v>167</v>
      </c>
      <c r="D22" s="100" t="s">
        <v>181</v>
      </c>
      <c r="E22" s="99" t="s">
        <v>169</v>
      </c>
      <c r="F22" s="101">
        <v>5</v>
      </c>
      <c r="G22" s="102"/>
      <c r="H22" s="189">
        <f t="shared" si="3"/>
        <v>0</v>
      </c>
    </row>
    <row r="23" spans="1:8" x14ac:dyDescent="0.25">
      <c r="A23" s="186">
        <f>1+MAX($A$13:A22)</f>
        <v>11</v>
      </c>
      <c r="B23" s="98" t="s">
        <v>182</v>
      </c>
      <c r="C23" s="99" t="s">
        <v>167</v>
      </c>
      <c r="D23" s="100" t="s">
        <v>183</v>
      </c>
      <c r="E23" s="99" t="s">
        <v>169</v>
      </c>
      <c r="F23" s="101">
        <v>3</v>
      </c>
      <c r="G23" s="102"/>
      <c r="H23" s="189">
        <f t="shared" si="3"/>
        <v>0</v>
      </c>
    </row>
    <row r="24" spans="1:8" x14ac:dyDescent="0.25">
      <c r="A24" s="186">
        <f>1+MAX($A$13:A23)</f>
        <v>12</v>
      </c>
      <c r="B24" s="98" t="s">
        <v>184</v>
      </c>
      <c r="C24" s="99" t="s">
        <v>167</v>
      </c>
      <c r="D24" s="100" t="s">
        <v>185</v>
      </c>
      <c r="E24" s="99" t="s">
        <v>169</v>
      </c>
      <c r="F24" s="101">
        <v>3</v>
      </c>
      <c r="G24" s="102"/>
      <c r="H24" s="189">
        <f t="shared" si="3"/>
        <v>0</v>
      </c>
    </row>
    <row r="25" spans="1:8" x14ac:dyDescent="0.25">
      <c r="A25" s="186">
        <f>1+MAX($A$13:A24)</f>
        <v>13</v>
      </c>
      <c r="B25" s="98" t="s">
        <v>186</v>
      </c>
      <c r="C25" s="93" t="s">
        <v>167</v>
      </c>
      <c r="D25" s="94" t="s">
        <v>187</v>
      </c>
      <c r="E25" s="95" t="s">
        <v>169</v>
      </c>
      <c r="F25" s="96">
        <v>3</v>
      </c>
      <c r="G25" s="97"/>
      <c r="H25" s="188">
        <f t="shared" si="1"/>
        <v>0</v>
      </c>
    </row>
    <row r="26" spans="1:8" x14ac:dyDescent="0.25">
      <c r="A26" s="186">
        <f>1+MAX($A$13:A25)</f>
        <v>14</v>
      </c>
      <c r="B26" s="93" t="s">
        <v>188</v>
      </c>
      <c r="C26" s="93" t="s">
        <v>167</v>
      </c>
      <c r="D26" s="94" t="s">
        <v>189</v>
      </c>
      <c r="E26" s="95" t="s">
        <v>169</v>
      </c>
      <c r="F26" s="96">
        <v>3</v>
      </c>
      <c r="G26" s="97"/>
      <c r="H26" s="188">
        <f t="shared" si="1"/>
        <v>0</v>
      </c>
    </row>
    <row r="27" spans="1:8" x14ac:dyDescent="0.25">
      <c r="A27" s="186">
        <f>1+MAX($A$13:A26)</f>
        <v>15</v>
      </c>
      <c r="B27" s="93" t="s">
        <v>190</v>
      </c>
      <c r="C27" s="93" t="s">
        <v>167</v>
      </c>
      <c r="D27" s="94" t="s">
        <v>191</v>
      </c>
      <c r="E27" s="95" t="s">
        <v>169</v>
      </c>
      <c r="F27" s="96">
        <v>3</v>
      </c>
      <c r="G27" s="97"/>
      <c r="H27" s="188">
        <f t="shared" si="1"/>
        <v>0</v>
      </c>
    </row>
    <row r="28" spans="1:8" x14ac:dyDescent="0.25">
      <c r="A28" s="186">
        <f>1+MAX($A$13:A27)</f>
        <v>16</v>
      </c>
      <c r="B28" s="93" t="s">
        <v>192</v>
      </c>
      <c r="C28" s="93" t="s">
        <v>167</v>
      </c>
      <c r="D28" s="94" t="s">
        <v>193</v>
      </c>
      <c r="E28" s="95" t="s">
        <v>169</v>
      </c>
      <c r="F28" s="96">
        <v>3</v>
      </c>
      <c r="G28" s="97"/>
      <c r="H28" s="188">
        <f t="shared" si="1"/>
        <v>0</v>
      </c>
    </row>
    <row r="29" spans="1:8" x14ac:dyDescent="0.25">
      <c r="A29" s="186">
        <f>1+MAX($A$13:A28)</f>
        <v>17</v>
      </c>
      <c r="B29" s="93" t="s">
        <v>194</v>
      </c>
      <c r="C29" s="93" t="s">
        <v>167</v>
      </c>
      <c r="D29" s="94" t="s">
        <v>195</v>
      </c>
      <c r="E29" s="95" t="s">
        <v>169</v>
      </c>
      <c r="F29" s="96">
        <v>1</v>
      </c>
      <c r="G29" s="97"/>
      <c r="H29" s="188">
        <f t="shared" si="1"/>
        <v>0</v>
      </c>
    </row>
    <row r="30" spans="1:8" ht="22.5" x14ac:dyDescent="0.25">
      <c r="A30" s="186">
        <f>1+MAX($A$13:A29)</f>
        <v>18</v>
      </c>
      <c r="B30" s="93" t="s">
        <v>196</v>
      </c>
      <c r="C30" s="93" t="s">
        <v>167</v>
      </c>
      <c r="D30" s="94" t="s">
        <v>197</v>
      </c>
      <c r="E30" s="95" t="s">
        <v>169</v>
      </c>
      <c r="F30" s="96">
        <v>3</v>
      </c>
      <c r="G30" s="97"/>
      <c r="H30" s="188">
        <f t="shared" si="1"/>
        <v>0</v>
      </c>
    </row>
    <row r="31" spans="1:8" ht="22.5" x14ac:dyDescent="0.25">
      <c r="A31" s="186">
        <v>19</v>
      </c>
      <c r="B31" s="93" t="s">
        <v>198</v>
      </c>
      <c r="C31" s="93" t="s">
        <v>167</v>
      </c>
      <c r="D31" s="94" t="s">
        <v>199</v>
      </c>
      <c r="E31" s="95" t="s">
        <v>169</v>
      </c>
      <c r="F31" s="96">
        <v>3</v>
      </c>
      <c r="G31" s="97"/>
      <c r="H31" s="188">
        <f t="shared" si="1"/>
        <v>0</v>
      </c>
    </row>
    <row r="32" spans="1:8" x14ac:dyDescent="0.25">
      <c r="A32" s="186">
        <v>20</v>
      </c>
      <c r="B32" s="93" t="s">
        <v>200</v>
      </c>
      <c r="C32" s="93" t="s">
        <v>167</v>
      </c>
      <c r="D32" s="94" t="s">
        <v>201</v>
      </c>
      <c r="E32" s="95" t="s">
        <v>169</v>
      </c>
      <c r="F32" s="96">
        <v>3</v>
      </c>
      <c r="G32" s="97"/>
      <c r="H32" s="188">
        <f t="shared" si="1"/>
        <v>0</v>
      </c>
    </row>
    <row r="33" spans="1:8" ht="15.75" thickBot="1" x14ac:dyDescent="0.3">
      <c r="A33" s="190">
        <v>21</v>
      </c>
      <c r="B33" s="191"/>
      <c r="C33" s="191"/>
      <c r="D33" s="192" t="s">
        <v>207</v>
      </c>
      <c r="E33" s="193" t="s">
        <v>208</v>
      </c>
      <c r="F33" s="194">
        <v>1</v>
      </c>
      <c r="G33" s="195"/>
      <c r="H33" s="196">
        <f t="shared" si="1"/>
        <v>0</v>
      </c>
    </row>
    <row r="34" spans="1:8" x14ac:dyDescent="0.25">
      <c r="A34" s="156"/>
      <c r="B34" s="157"/>
      <c r="C34" s="157"/>
      <c r="D34" s="158"/>
      <c r="E34" s="159"/>
      <c r="F34" s="160"/>
      <c r="G34" s="161"/>
      <c r="H34" s="103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104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104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104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4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4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4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4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4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4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4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4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4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4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4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4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4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4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4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4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4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4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4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4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4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4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4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4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4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4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4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4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4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4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4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4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4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4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4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4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4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4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4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4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4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4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4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4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4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4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4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4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4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4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4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4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4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4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4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4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4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4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4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4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4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4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4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4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5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5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5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5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5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5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5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5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5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5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5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5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5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5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5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5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5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5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5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5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5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5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5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5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5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5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5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5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5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5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5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5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5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5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5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5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5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5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5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5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5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5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5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5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5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5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5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5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5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5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5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5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5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5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5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5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5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5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5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5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5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5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5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5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6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6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6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6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6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6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6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6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6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6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6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6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6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6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6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6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6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6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6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6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6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6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6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6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6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6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6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6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6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6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6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6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6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6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6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6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6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6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6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6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6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6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6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6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6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6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6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6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6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6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6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6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6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6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6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6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6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6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6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6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6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6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6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6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7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7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7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7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7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7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7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7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7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7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7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7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7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7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7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7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7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7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7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7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7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7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7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7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7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7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7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7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7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7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7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7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7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7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7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7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7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7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7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7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7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7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7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7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7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7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7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7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7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7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7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7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7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7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7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7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7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7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7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7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7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7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7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7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8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8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8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8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8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8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8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8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8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8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8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8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8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8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8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8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8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8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8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8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8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8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8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8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8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8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8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8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8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8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8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8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8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8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8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8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8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8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8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8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8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8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8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8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8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8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8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8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8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8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8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8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8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8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8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8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8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8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8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8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8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8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8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8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9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9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9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9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9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9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9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9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9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9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9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9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9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9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9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9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9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9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9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9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9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9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9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9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9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9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9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9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9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9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9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9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9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9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9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9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9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9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7" priority="26">
      <formula>$C$4="Ostatní"</formula>
    </cfRule>
    <cfRule type="expression" dxfId="26" priority="27">
      <formula>$E$5="Ostatní"</formula>
    </cfRule>
    <cfRule type="expression" dxfId="25" priority="28">
      <formula>$E$6="Ostatní"</formula>
    </cfRule>
  </conditionalFormatting>
  <conditionalFormatting sqref="B21">
    <cfRule type="expression" dxfId="24" priority="25">
      <formula>B21=""</formula>
    </cfRule>
  </conditionalFormatting>
  <conditionalFormatting sqref="C21">
    <cfRule type="expression" dxfId="23" priority="24">
      <formula>C21=""</formula>
    </cfRule>
  </conditionalFormatting>
  <conditionalFormatting sqref="D21">
    <cfRule type="expression" dxfId="22" priority="23">
      <formula>D21=""</formula>
    </cfRule>
  </conditionalFormatting>
  <conditionalFormatting sqref="E21">
    <cfRule type="expression" dxfId="21" priority="22">
      <formula>E21=""</formula>
    </cfRule>
  </conditionalFormatting>
  <conditionalFormatting sqref="F21">
    <cfRule type="expression" dxfId="20" priority="21">
      <formula>F21=""</formula>
    </cfRule>
  </conditionalFormatting>
  <conditionalFormatting sqref="G21">
    <cfRule type="expression" dxfId="19" priority="20">
      <formula>G21=""</formula>
    </cfRule>
  </conditionalFormatting>
  <conditionalFormatting sqref="B22">
    <cfRule type="expression" dxfId="18" priority="19">
      <formula>B22=""</formula>
    </cfRule>
  </conditionalFormatting>
  <conditionalFormatting sqref="C22">
    <cfRule type="expression" dxfId="17" priority="18">
      <formula>C22=""</formula>
    </cfRule>
  </conditionalFormatting>
  <conditionalFormatting sqref="D22">
    <cfRule type="expression" dxfId="16" priority="17">
      <formula>D22=""</formula>
    </cfRule>
  </conditionalFormatting>
  <conditionalFormatting sqref="E22">
    <cfRule type="expression" dxfId="15" priority="16">
      <formula>E22=""</formula>
    </cfRule>
  </conditionalFormatting>
  <conditionalFormatting sqref="F22">
    <cfRule type="expression" dxfId="14" priority="15">
      <formula>F22=""</formula>
    </cfRule>
  </conditionalFormatting>
  <conditionalFormatting sqref="G22">
    <cfRule type="expression" dxfId="13" priority="14">
      <formula>G22=""</formula>
    </cfRule>
  </conditionalFormatting>
  <conditionalFormatting sqref="B23">
    <cfRule type="expression" dxfId="12" priority="13">
      <formula>B23=""</formula>
    </cfRule>
  </conditionalFormatting>
  <conditionalFormatting sqref="C23">
    <cfRule type="expression" dxfId="11" priority="12">
      <formula>C23=""</formula>
    </cfRule>
  </conditionalFormatting>
  <conditionalFormatting sqref="D23">
    <cfRule type="expression" dxfId="10" priority="11">
      <formula>IF(D23="Název položky","Vyznačit",IF(D23="","Vyznačit",""))="Vyznačit"</formula>
    </cfRule>
  </conditionalFormatting>
  <conditionalFormatting sqref="E23">
    <cfRule type="expression" dxfId="9" priority="10">
      <formula>E23=""</formula>
    </cfRule>
  </conditionalFormatting>
  <conditionalFormatting sqref="F23">
    <cfRule type="expression" dxfId="8" priority="9">
      <formula>F23=""</formula>
    </cfRule>
  </conditionalFormatting>
  <conditionalFormatting sqref="G23">
    <cfRule type="expression" dxfId="7" priority="8">
      <formula>G23=""</formula>
    </cfRule>
  </conditionalFormatting>
  <conditionalFormatting sqref="B24">
    <cfRule type="expression" dxfId="6" priority="7">
      <formula>B24=""</formula>
    </cfRule>
  </conditionalFormatting>
  <conditionalFormatting sqref="C24">
    <cfRule type="expression" dxfId="5" priority="6">
      <formula>C24=""</formula>
    </cfRule>
  </conditionalFormatting>
  <conditionalFormatting sqref="D24">
    <cfRule type="expression" dxfId="4" priority="5">
      <formula>D24=""</formula>
    </cfRule>
  </conditionalFormatting>
  <conditionalFormatting sqref="E24">
    <cfRule type="expression" dxfId="3" priority="4">
      <formula>E24=""</formula>
    </cfRule>
  </conditionalFormatting>
  <conditionalFormatting sqref="F24">
    <cfRule type="expression" dxfId="2" priority="3">
      <formula>F24=""</formula>
    </cfRule>
  </conditionalFormatting>
  <conditionalFormatting sqref="G24">
    <cfRule type="expression" dxfId="1" priority="2">
      <formula>G24=""</formula>
    </cfRule>
  </conditionalFormatting>
  <conditionalFormatting sqref="B25">
    <cfRule type="expression" dxfId="0" priority="1">
      <formula>B25=""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horizontalDpi="4294967293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47" t="s">
        <v>21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2" x14ac:dyDescent="0.2">
      <c r="A3" s="21" t="s">
        <v>22</v>
      </c>
      <c r="B3" s="22"/>
      <c r="C3" s="82" t="str">
        <f>'PS 51-02-52'!B2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51-02-52'!G7</f>
        <v>43579</v>
      </c>
    </row>
    <row r="5" spans="1:12" x14ac:dyDescent="0.2">
      <c r="A5" s="21" t="s">
        <v>26</v>
      </c>
      <c r="B5" s="22"/>
      <c r="C5" s="22" t="str">
        <f>'PS 51-02-52'!C3:D3</f>
        <v>Liberec - Chrastava, přenosový systém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51-02-52'!E3</f>
        <v>PS 51-02-52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48" t="s">
        <v>31</v>
      </c>
      <c r="D7" s="148" t="s">
        <v>32</v>
      </c>
      <c r="E7" s="150" t="s">
        <v>33</v>
      </c>
      <c r="F7" s="152" t="s">
        <v>34</v>
      </c>
      <c r="G7" s="148" t="s">
        <v>35</v>
      </c>
      <c r="H7" s="150" t="s">
        <v>33</v>
      </c>
      <c r="I7" s="154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49"/>
      <c r="D8" s="149"/>
      <c r="E8" s="151"/>
      <c r="F8" s="149"/>
      <c r="G8" s="149"/>
      <c r="H8" s="153"/>
      <c r="I8" s="155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51-02-52</vt:lpstr>
      <vt:lpstr>FORMULÁŘ 8 - rekap poplatků</vt:lpstr>
      <vt:lpstr>'FORMULÁŘ 8 - rekap poplatků'!Oblast_tisku</vt:lpstr>
      <vt:lpstr>'PS 51-02-52'!Oblast_tisku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2019-07-30T07:52:44Z</cp:lastPrinted>
  <dcterms:created xsi:type="dcterms:W3CDTF">2017-07-24T12:19:51Z</dcterms:created>
  <dcterms:modified xsi:type="dcterms:W3CDTF">2019-07-30T07:56:35Z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